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arameters estimation" sheetId="1" r:id="rId1"/>
  </sheets>
  <definedNames>
    <definedName name="Kp">'Parameters estimation'!$B$15</definedName>
    <definedName name="_xlnm.Print_Area" localSheetId="0">'Parameters estimation'!$A$1:$N$41</definedName>
    <definedName name="Rsquare">'Parameters estimation'!$B$17</definedName>
    <definedName name="sc">'Parameters estimation'!$B$16</definedName>
    <definedName name="sfalmay">'Parameters estimation'!$B$21</definedName>
    <definedName name="xmax">'Parameters estimation'!$B$20</definedName>
    <definedName name="xmin">'Parameters estimation'!$B$19</definedName>
    <definedName name="ymax">'Parameters estimation'!$C$20</definedName>
    <definedName name="ymin">'Parameters estimation'!$C$19</definedName>
  </definedNames>
  <calcPr fullCalcOnLoad="1"/>
</workbook>
</file>

<file path=xl/sharedStrings.xml><?xml version="1.0" encoding="utf-8"?>
<sst xmlns="http://schemas.openxmlformats.org/spreadsheetml/2006/main" count="17" uniqueCount="17">
  <si>
    <t>R²=</t>
  </si>
  <si>
    <t>x,ymin=</t>
  </si>
  <si>
    <t>x,ymax=</t>
  </si>
  <si>
    <t>σy=±</t>
  </si>
  <si>
    <r>
      <t>σ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'</t>
    </r>
  </si>
  <si>
    <r>
      <t>σ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'</t>
    </r>
  </si>
  <si>
    <r>
      <t>σ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(kPa)</t>
    </r>
  </si>
  <si>
    <r>
      <t>σ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(kPa)</t>
    </r>
  </si>
  <si>
    <r>
      <t>Κ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=</t>
    </r>
  </si>
  <si>
    <r>
      <t>u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(kPa)</t>
    </r>
  </si>
  <si>
    <r>
      <t>σ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' (kPa)=</t>
    </r>
  </si>
  <si>
    <t>c' (kPa)=</t>
  </si>
  <si>
    <t>φ' (°)=</t>
  </si>
  <si>
    <t>ψ' (°)=</t>
  </si>
  <si>
    <t>Active</t>
  </si>
  <si>
    <t>MOHR-COULOMB φ,c PARAMETERS ESTIMATION FROM LABORATORY DATA, USING LEAST-SQUARES METHOD</t>
  </si>
  <si>
    <t>NATIONAL TECHNICAL UNIVERSITY OF ATHENS - SCHOOL OF RURAL AND SURVEYING ENGINEERING - LAB. OF STRUCTURAL MECHANICS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</si>
</sst>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0"/>
    </font>
    <font>
      <b/>
      <vertAlign val="sub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175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right"/>
    </xf>
    <xf numFmtId="175" fontId="0" fillId="4" borderId="0" xfId="0" applyNumberFormat="1" applyFill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175" fontId="2" fillId="6" borderId="1" xfId="0" applyNumberFormat="1" applyFont="1" applyFill="1" applyBorder="1" applyAlignment="1" applyProtection="1">
      <alignment horizontal="center"/>
      <protection locked="0"/>
    </xf>
    <xf numFmtId="175" fontId="2" fillId="7" borderId="1" xfId="0" applyNumberFormat="1" applyFont="1" applyFill="1" applyBorder="1" applyAlignment="1" applyProtection="1">
      <alignment horizontal="center"/>
      <protection locked="0"/>
    </xf>
    <xf numFmtId="175" fontId="0" fillId="4" borderId="0" xfId="0" applyNumberFormat="1" applyFill="1" applyAlignment="1" applyProtection="1">
      <alignment horizontal="center"/>
      <protection locked="0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'Parameters estimation'!$B$21</c:f>
                <c:numCache>
                  <c:ptCount val="1"/>
                  <c:pt idx="0">
                    <c:v>0.8231728672981262</c:v>
                  </c:pt>
                </c:numCache>
              </c:numRef>
            </c:plus>
            <c:minus>
              <c:numRef>
                <c:f>'Parameters estimation'!$B$21</c:f>
                <c:numCache>
                  <c:ptCount val="1"/>
                  <c:pt idx="0">
                    <c:v>0.8231728672981262</c:v>
                  </c:pt>
                </c:numCache>
              </c:numRef>
            </c:minus>
            <c:noEndCap val="0"/>
          </c:errBars>
          <c:xVal>
            <c:numRef>
              <c:f>'Parameters estimation'!$E$5:$E$12</c:f>
              <c:numCache/>
            </c:numRef>
          </c:xVal>
          <c:yVal>
            <c:numRef>
              <c:f>'Parameters estimation'!$F$5:$F$12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'Parameters estimation'!$B$19:$B$20</c:f>
              <c:numCache/>
            </c:numRef>
          </c:xVal>
          <c:yVal>
            <c:numRef>
              <c:f>'Parameters estimation'!$C$19:$C$20</c:f>
              <c:numCache/>
            </c:numRef>
          </c:yVal>
          <c:smooth val="0"/>
        </c:ser>
        <c:axId val="65376426"/>
        <c:axId val="33280107"/>
      </c:scatterChart>
      <c:valAx>
        <c:axId val="6537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σ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' (kPa)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80107"/>
        <c:crosses val="autoZero"/>
        <c:crossBetween val="midCat"/>
        <c:dispUnits/>
      </c:valAx>
      <c:valAx>
        <c:axId val="33280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σ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1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' (kPa)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764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'Parameters estimation'!$B$50:$B$70</c:f>
              <c:numCache/>
            </c:numRef>
          </c:xVal>
          <c:yVal>
            <c:numRef>
              <c:f>'Parameters estimation'!$C$50:$C$70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'Parameters estimation'!$D$50:$D$70</c:f>
              <c:numCache/>
            </c:numRef>
          </c:xVal>
          <c:yVal>
            <c:numRef>
              <c:f>'Parameters estimation'!$E$50:$E$70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'Parameters estimation'!$F$50:$F$70</c:f>
              <c:numCache/>
            </c:numRef>
          </c:xVal>
          <c:yVal>
            <c:numRef>
              <c:f>'Parameters estimation'!$G$50:$G$70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'Parameters estimation'!$H$50:$H$70</c:f>
              <c:numCache/>
            </c:numRef>
          </c:xVal>
          <c:yVal>
            <c:numRef>
              <c:f>'Parameters estimation'!$I$50:$I$70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'Parameters estimation'!$J$50:$J$70</c:f>
              <c:numCache/>
            </c:numRef>
          </c:xVal>
          <c:yVal>
            <c:numRef>
              <c:f>'Parameters estimation'!$K$50:$K$70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'Parameters estimation'!$N$50:$N$70</c:f>
              <c:numCache/>
            </c:numRef>
          </c:xVal>
          <c:yVal>
            <c:numRef>
              <c:f>'Parameters estimation'!$O$50:$O$70</c:f>
              <c:numCache/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'Parameters estimation'!$P$50:$P$70</c:f>
              <c:numCache/>
            </c:numRef>
          </c:xVal>
          <c:yVal>
            <c:numRef>
              <c:f>'Parameters estimation'!$Q$50:$Q$70</c:f>
              <c:numCache/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'Parameters estimation'!$L$50:$L$70</c:f>
              <c:numCache/>
            </c:numRef>
          </c:xVal>
          <c:yVal>
            <c:numRef>
              <c:f>'Parameters estimation'!$M$50:$M$70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'Parameters estimation'!$D$19:$D$20</c:f>
              <c:numCache/>
            </c:numRef>
          </c:xVal>
          <c:yVal>
            <c:numRef>
              <c:f>'Parameters estimation'!$E$19:$E$20</c:f>
              <c:numCache/>
            </c:numRef>
          </c:yVal>
          <c:smooth val="1"/>
        </c:ser>
        <c:axId val="6944908"/>
        <c:axId val="2567437"/>
      </c:scatterChart>
      <c:valAx>
        <c:axId val="6944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σ' (kPa)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7437"/>
        <c:crosses val="autoZero"/>
        <c:crossBetween val="midCat"/>
        <c:dispUnits/>
      </c:valAx>
      <c:valAx>
        <c:axId val="2567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τ' (kPa)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449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19050</xdr:rowOff>
    </xdr:from>
    <xdr:to>
      <xdr:col>14</xdr:col>
      <xdr:colOff>0</xdr:colOff>
      <xdr:row>18</xdr:row>
      <xdr:rowOff>114300</xdr:rowOff>
    </xdr:to>
    <xdr:graphicFrame>
      <xdr:nvGraphicFramePr>
        <xdr:cNvPr id="1" name="Chart 9"/>
        <xdr:cNvGraphicFramePr/>
      </xdr:nvGraphicFramePr>
      <xdr:xfrm>
        <a:off x="4267200" y="180975"/>
        <a:ext cx="42672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15</xdr:row>
      <xdr:rowOff>95250</xdr:rowOff>
    </xdr:from>
    <xdr:to>
      <xdr:col>2</xdr:col>
      <xdr:colOff>590550</xdr:colOff>
      <xdr:row>15</xdr:row>
      <xdr:rowOff>95250</xdr:rowOff>
    </xdr:to>
    <xdr:sp>
      <xdr:nvSpPr>
        <xdr:cNvPr id="2" name="Line 10"/>
        <xdr:cNvSpPr>
          <a:spLocks/>
        </xdr:cNvSpPr>
      </xdr:nvSpPr>
      <xdr:spPr>
        <a:xfrm>
          <a:off x="1371600" y="26003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14</xdr:col>
      <xdr:colOff>0</xdr:colOff>
      <xdr:row>37</xdr:row>
      <xdr:rowOff>28575</xdr:rowOff>
    </xdr:to>
    <xdr:graphicFrame>
      <xdr:nvGraphicFramePr>
        <xdr:cNvPr id="3" name="Chart 11"/>
        <xdr:cNvGraphicFramePr/>
      </xdr:nvGraphicFramePr>
      <xdr:xfrm>
        <a:off x="4267200" y="3190875"/>
        <a:ext cx="42672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107"/>
  <sheetViews>
    <sheetView tabSelected="1" workbookViewId="0" topLeftCell="A1">
      <selection activeCell="A42" sqref="A42"/>
    </sheetView>
  </sheetViews>
  <sheetFormatPr defaultColWidth="9.140625" defaultRowHeight="12.75"/>
  <sheetData>
    <row r="1" spans="1:19" ht="12.75">
      <c r="A1" s="17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.75">
      <c r="A4" s="5" t="s">
        <v>14</v>
      </c>
      <c r="B4" s="12" t="s">
        <v>6</v>
      </c>
      <c r="C4" s="12" t="s">
        <v>7</v>
      </c>
      <c r="D4" s="12" t="s">
        <v>9</v>
      </c>
      <c r="E4" s="6" t="s">
        <v>4</v>
      </c>
      <c r="F4" s="6" t="s">
        <v>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3">
        <v>2</v>
      </c>
      <c r="C5" s="3">
        <v>5.8</v>
      </c>
      <c r="D5" s="3">
        <v>1</v>
      </c>
      <c r="E5" s="7">
        <f>IF(A100=TRUE,B5-D5,0)</f>
        <v>1</v>
      </c>
      <c r="F5" s="7">
        <f>IF(A100=TRUE,C5-D5,0)</f>
        <v>4.8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3">
        <v>3.7</v>
      </c>
      <c r="C6" s="3">
        <v>11.2</v>
      </c>
      <c r="D6" s="3">
        <v>1.2</v>
      </c>
      <c r="E6" s="7">
        <f aca="true" t="shared" si="0" ref="E6:E12">IF(A101=TRUE,B6-D6,0)</f>
        <v>2.5</v>
      </c>
      <c r="F6" s="7">
        <f aca="true" t="shared" si="1" ref="F6:F12">IF(A101=TRUE,C6-D6,0)</f>
        <v>10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"/>
      <c r="B7" s="3">
        <v>4</v>
      </c>
      <c r="C7" s="3">
        <v>13.5</v>
      </c>
      <c r="D7" s="3">
        <v>1.3</v>
      </c>
      <c r="E7" s="7">
        <f t="shared" si="0"/>
        <v>2.7</v>
      </c>
      <c r="F7" s="7">
        <f t="shared" si="1"/>
        <v>12.2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5"/>
      <c r="B8" s="3">
        <v>5.4</v>
      </c>
      <c r="C8" s="3">
        <v>16.2</v>
      </c>
      <c r="D8" s="3">
        <v>1.7</v>
      </c>
      <c r="E8" s="7">
        <f t="shared" si="0"/>
        <v>3.7</v>
      </c>
      <c r="F8" s="7">
        <f t="shared" si="1"/>
        <v>14.5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2.75">
      <c r="A9" s="5"/>
      <c r="B9" s="3">
        <v>3</v>
      </c>
      <c r="C9" s="3">
        <v>10.3</v>
      </c>
      <c r="D9" s="3">
        <v>1.1</v>
      </c>
      <c r="E9" s="7">
        <f t="shared" si="0"/>
        <v>1.9</v>
      </c>
      <c r="F9" s="7">
        <f t="shared" si="1"/>
        <v>9.200000000000001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3">
        <v>4.3</v>
      </c>
      <c r="C10" s="3">
        <v>14</v>
      </c>
      <c r="D10" s="3">
        <v>0.5</v>
      </c>
      <c r="E10" s="7">
        <f t="shared" si="0"/>
        <v>0</v>
      </c>
      <c r="F10" s="7">
        <f t="shared" si="1"/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5"/>
      <c r="B11" s="3"/>
      <c r="C11" s="3"/>
      <c r="D11" s="3"/>
      <c r="E11" s="7">
        <f t="shared" si="0"/>
        <v>0</v>
      </c>
      <c r="F11" s="7">
        <f t="shared" si="1"/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3"/>
      <c r="C12" s="3"/>
      <c r="D12" s="3"/>
      <c r="E12" s="7">
        <f t="shared" si="0"/>
        <v>0</v>
      </c>
      <c r="F12" s="7">
        <f t="shared" si="1"/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5.75">
      <c r="A15" s="8" t="s">
        <v>8</v>
      </c>
      <c r="B15" s="14">
        <v>3.56161920092177</v>
      </c>
      <c r="C15" s="5"/>
      <c r="D15" s="11" t="s">
        <v>13</v>
      </c>
      <c r="E15" s="10">
        <f>ATAN(SQRT(Kp))*45/ATAN(1)</f>
        <v>62.08184755433709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.75">
      <c r="A16" s="8" t="s">
        <v>10</v>
      </c>
      <c r="B16" s="14">
        <v>1.7345794027760988</v>
      </c>
      <c r="C16" s="5"/>
      <c r="D16" s="11" t="s">
        <v>12</v>
      </c>
      <c r="E16" s="10">
        <f>2*(E15-45)</f>
        <v>34.163695108674176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8" t="s">
        <v>0</v>
      </c>
      <c r="B17" s="15">
        <v>0.9614048645639045</v>
      </c>
      <c r="C17" s="5"/>
      <c r="D17" s="11" t="s">
        <v>11</v>
      </c>
      <c r="E17" s="2">
        <f>sc*0.5/SQRT(Kp)</f>
        <v>0.4595581234865659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8" t="s">
        <v>1</v>
      </c>
      <c r="B19" s="16">
        <v>0</v>
      </c>
      <c r="C19" s="16">
        <v>1.7345794027760988</v>
      </c>
      <c r="D19" s="9">
        <f>xmin</f>
        <v>0</v>
      </c>
      <c r="E19" s="9">
        <f>D19*TAN(E16*ATAN(1)/45)+E17</f>
        <v>0.4595581234865659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8" t="s">
        <v>2</v>
      </c>
      <c r="B20" s="16">
        <v>3.700000047683716</v>
      </c>
      <c r="C20" s="16">
        <v>14.91257095336914</v>
      </c>
      <c r="D20" s="9">
        <f>0.2*(3*ymax+2*xmax)</f>
        <v>10.427542591094971</v>
      </c>
      <c r="E20" s="9">
        <f>D20*TAN(E16*ATAN(1)/45)+E17</f>
        <v>7.536453980835503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8" t="s">
        <v>3</v>
      </c>
      <c r="B21" s="16">
        <v>0.8231728672981262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2.75">
      <c r="A41" s="4" t="s">
        <v>16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9" spans="2:17" ht="12.75">
      <c r="B49" s="1">
        <f>($F5-$E5)*0.5</f>
        <v>1.9</v>
      </c>
      <c r="C49">
        <f>($F5+$E5)*0.5</f>
        <v>2.9</v>
      </c>
      <c r="D49" s="1">
        <f>($F6-$E6)*0.5</f>
        <v>3.75</v>
      </c>
      <c r="E49">
        <f>($F6+$E6)*0.5</f>
        <v>6.25</v>
      </c>
      <c r="F49" s="1">
        <f>($F7-$E7)*0.5</f>
        <v>4.75</v>
      </c>
      <c r="G49">
        <f>($F7+$E7)*0.5</f>
        <v>7.449999999999999</v>
      </c>
      <c r="H49" s="1">
        <f>($F8-$E8)*0.5</f>
        <v>5.4</v>
      </c>
      <c r="I49">
        <f>($F8+$E8)*0.5</f>
        <v>9.1</v>
      </c>
      <c r="J49" s="1">
        <f>($F9-$E9)*0.5</f>
        <v>3.6500000000000004</v>
      </c>
      <c r="K49">
        <f>($F9+$E9)*0.5</f>
        <v>5.550000000000001</v>
      </c>
      <c r="L49" s="1">
        <f>($F10-$E10)*0.5</f>
        <v>0</v>
      </c>
      <c r="M49">
        <f>($F10+$E10)*0.5</f>
        <v>0</v>
      </c>
      <c r="N49" s="1">
        <f>($F11-$E11)*0.5</f>
        <v>0</v>
      </c>
      <c r="O49">
        <f>($F11+$E11)*0.5</f>
        <v>0</v>
      </c>
      <c r="P49" s="1">
        <f>($F12-$E12)*0.5</f>
        <v>0</v>
      </c>
      <c r="Q49">
        <f>($F12+$E12)*0.5</f>
        <v>0</v>
      </c>
    </row>
    <row r="50" spans="1:17" ht="12.75">
      <c r="A50">
        <f>0</f>
        <v>0</v>
      </c>
      <c r="B50">
        <f>C$49+B$49*COS($A50)</f>
        <v>4.8</v>
      </c>
      <c r="C50">
        <f>B$49*SIN($A50)</f>
        <v>0</v>
      </c>
      <c r="D50">
        <f>E$49+D$49*COS($A50)</f>
        <v>10</v>
      </c>
      <c r="E50">
        <f>D$49*SIN($A50)</f>
        <v>0</v>
      </c>
      <c r="F50">
        <f aca="true" t="shared" si="2" ref="F50:F70">G$49+F$49*COS($A50)</f>
        <v>12.2</v>
      </c>
      <c r="G50">
        <f aca="true" t="shared" si="3" ref="G50:G70">F$49*SIN($A50)</f>
        <v>0</v>
      </c>
      <c r="H50">
        <f aca="true" t="shared" si="4" ref="H50:H70">I$49+H$49*COS($A50)</f>
        <v>14.5</v>
      </c>
      <c r="I50">
        <f aca="true" t="shared" si="5" ref="I50:I70">H$49*SIN($A50)</f>
        <v>0</v>
      </c>
      <c r="J50">
        <f aca="true" t="shared" si="6" ref="J50:J70">K$49+J$49*COS($A50)</f>
        <v>9.200000000000001</v>
      </c>
      <c r="K50">
        <f aca="true" t="shared" si="7" ref="K50:K70">J$49*SIN($A50)</f>
        <v>0</v>
      </c>
      <c r="L50">
        <f aca="true" t="shared" si="8" ref="L50:L70">M$49+L$49*COS($A50)</f>
        <v>0</v>
      </c>
      <c r="M50">
        <f aca="true" t="shared" si="9" ref="M50:M70">L$49*SIN($A50)</f>
        <v>0</v>
      </c>
      <c r="N50">
        <f aca="true" t="shared" si="10" ref="N50:N70">O$49+N$49*COS($A50)</f>
        <v>0</v>
      </c>
      <c r="O50">
        <f aca="true" t="shared" si="11" ref="O50:O70">N$49*SIN($A50)</f>
        <v>0</v>
      </c>
      <c r="P50">
        <f aca="true" t="shared" si="12" ref="P50:P70">Q$49+P$49*COS($A50)</f>
        <v>0</v>
      </c>
      <c r="Q50">
        <f aca="true" t="shared" si="13" ref="Q50:Q70">P$49*SIN($A50)</f>
        <v>0</v>
      </c>
    </row>
    <row r="51" spans="1:17" ht="12.75">
      <c r="A51">
        <f>A50+ATAN(1)/5</f>
        <v>0.15707963267948966</v>
      </c>
      <c r="B51">
        <f aca="true" t="shared" si="14" ref="B51:D70">C$49+B$49*COS($A51)</f>
        <v>4.776607847130761</v>
      </c>
      <c r="C51">
        <f aca="true" t="shared" si="15" ref="C51:E70">B$49*SIN($A51)</f>
        <v>0.29722548357643863</v>
      </c>
      <c r="D51">
        <f t="shared" si="14"/>
        <v>9.953831277231767</v>
      </c>
      <c r="E51">
        <f t="shared" si="15"/>
        <v>0.5866292439008658</v>
      </c>
      <c r="F51">
        <f t="shared" si="2"/>
        <v>12.141519617826905</v>
      </c>
      <c r="G51">
        <f t="shared" si="3"/>
        <v>0.7430637089410966</v>
      </c>
      <c r="H51">
        <f t="shared" si="4"/>
        <v>14.433517039213744</v>
      </c>
      <c r="I51">
        <f t="shared" si="5"/>
        <v>0.8447461112172467</v>
      </c>
      <c r="J51">
        <f t="shared" si="6"/>
        <v>9.155062443172254</v>
      </c>
      <c r="K51">
        <f t="shared" si="7"/>
        <v>0.5709857973968427</v>
      </c>
      <c r="L51">
        <f t="shared" si="8"/>
        <v>0</v>
      </c>
      <c r="M51">
        <f t="shared" si="9"/>
        <v>0</v>
      </c>
      <c r="N51">
        <f t="shared" si="10"/>
        <v>0</v>
      </c>
      <c r="O51">
        <f t="shared" si="11"/>
        <v>0</v>
      </c>
      <c r="P51">
        <f t="shared" si="12"/>
        <v>0</v>
      </c>
      <c r="Q51">
        <f t="shared" si="13"/>
        <v>0</v>
      </c>
    </row>
    <row r="52" spans="1:17" ht="12.75">
      <c r="A52">
        <f aca="true" t="shared" si="16" ref="A52:A70">A51+ATAN(1)/5</f>
        <v>0.3141592653589793</v>
      </c>
      <c r="B52">
        <f t="shared" si="14"/>
        <v>4.707007380960792</v>
      </c>
      <c r="C52">
        <f t="shared" si="15"/>
        <v>0.5871322893124</v>
      </c>
      <c r="D52">
        <f t="shared" si="14"/>
        <v>9.816461936106826</v>
      </c>
      <c r="E52">
        <f t="shared" si="15"/>
        <v>1.1588137289060527</v>
      </c>
      <c r="F52">
        <f t="shared" si="2"/>
        <v>11.967518452401979</v>
      </c>
      <c r="G52">
        <f t="shared" si="3"/>
        <v>1.4678307232810002</v>
      </c>
      <c r="H52">
        <f t="shared" si="4"/>
        <v>14.23570518799383</v>
      </c>
      <c r="I52">
        <f t="shared" si="5"/>
        <v>1.668691769624716</v>
      </c>
      <c r="J52">
        <f t="shared" si="6"/>
        <v>9.021356284477312</v>
      </c>
      <c r="K52">
        <f t="shared" si="7"/>
        <v>1.127912029468558</v>
      </c>
      <c r="L52">
        <f t="shared" si="8"/>
        <v>0</v>
      </c>
      <c r="M52">
        <f t="shared" si="9"/>
        <v>0</v>
      </c>
      <c r="N52">
        <f t="shared" si="10"/>
        <v>0</v>
      </c>
      <c r="O52">
        <f t="shared" si="11"/>
        <v>0</v>
      </c>
      <c r="P52">
        <f t="shared" si="12"/>
        <v>0</v>
      </c>
      <c r="Q52">
        <f t="shared" si="13"/>
        <v>0</v>
      </c>
    </row>
    <row r="53" spans="1:17" ht="12.75">
      <c r="A53">
        <f t="shared" si="16"/>
        <v>0.47123889803846897</v>
      </c>
      <c r="B53">
        <f t="shared" si="14"/>
        <v>4.592912395957899</v>
      </c>
      <c r="C53">
        <f t="shared" si="15"/>
        <v>0.8625819495051388</v>
      </c>
      <c r="D53">
        <f t="shared" si="14"/>
        <v>9.59127446570638</v>
      </c>
      <c r="E53">
        <f t="shared" si="15"/>
        <v>1.7024643740233003</v>
      </c>
      <c r="F53">
        <f t="shared" si="2"/>
        <v>11.682280989894746</v>
      </c>
      <c r="G53">
        <f t="shared" si="3"/>
        <v>2.156454873762847</v>
      </c>
      <c r="H53">
        <f t="shared" si="4"/>
        <v>13.911435230617187</v>
      </c>
      <c r="I53">
        <f t="shared" si="5"/>
        <v>2.4515486985935526</v>
      </c>
      <c r="J53">
        <f t="shared" si="6"/>
        <v>8.802173813287544</v>
      </c>
      <c r="K53">
        <f t="shared" si="7"/>
        <v>1.6570653240493458</v>
      </c>
      <c r="L53">
        <f t="shared" si="8"/>
        <v>0</v>
      </c>
      <c r="M53">
        <f t="shared" si="9"/>
        <v>0</v>
      </c>
      <c r="N53">
        <f t="shared" si="10"/>
        <v>0</v>
      </c>
      <c r="O53">
        <f t="shared" si="11"/>
        <v>0</v>
      </c>
      <c r="P53">
        <f t="shared" si="12"/>
        <v>0</v>
      </c>
      <c r="Q53">
        <f t="shared" si="13"/>
        <v>0</v>
      </c>
    </row>
    <row r="54" spans="1:17" ht="12.75">
      <c r="A54">
        <f t="shared" si="16"/>
        <v>0.6283185307179586</v>
      </c>
      <c r="B54">
        <f t="shared" si="14"/>
        <v>4.4371322893124</v>
      </c>
      <c r="C54">
        <f t="shared" si="15"/>
        <v>1.1167919793556988</v>
      </c>
      <c r="D54">
        <f t="shared" si="14"/>
        <v>9.283813728906054</v>
      </c>
      <c r="E54">
        <f t="shared" si="15"/>
        <v>2.204194696096774</v>
      </c>
      <c r="F54">
        <f t="shared" si="2"/>
        <v>11.292830723281</v>
      </c>
      <c r="G54">
        <f t="shared" si="3"/>
        <v>2.7919799483892476</v>
      </c>
      <c r="H54">
        <f t="shared" si="4"/>
        <v>13.468691769624716</v>
      </c>
      <c r="I54">
        <f t="shared" si="5"/>
        <v>3.174040362379355</v>
      </c>
      <c r="J54">
        <f t="shared" si="6"/>
        <v>8.50291202946856</v>
      </c>
      <c r="K54">
        <f t="shared" si="7"/>
        <v>2.1454161708675272</v>
      </c>
      <c r="L54">
        <f t="shared" si="8"/>
        <v>0</v>
      </c>
      <c r="M54">
        <f t="shared" si="9"/>
        <v>0</v>
      </c>
      <c r="N54">
        <f t="shared" si="10"/>
        <v>0</v>
      </c>
      <c r="O54">
        <f t="shared" si="11"/>
        <v>0</v>
      </c>
      <c r="P54">
        <f t="shared" si="12"/>
        <v>0</v>
      </c>
      <c r="Q54">
        <f t="shared" si="13"/>
        <v>0</v>
      </c>
    </row>
    <row r="55" spans="1:17" ht="12.75">
      <c r="A55">
        <f t="shared" si="16"/>
        <v>0.7853981633974483</v>
      </c>
      <c r="B55">
        <f t="shared" si="14"/>
        <v>4.24350288425444</v>
      </c>
      <c r="C55">
        <f t="shared" si="15"/>
        <v>1.34350288425444</v>
      </c>
      <c r="D55">
        <f t="shared" si="14"/>
        <v>8.901650429449553</v>
      </c>
      <c r="E55">
        <f t="shared" si="15"/>
        <v>2.651650429449553</v>
      </c>
      <c r="F55">
        <f t="shared" si="2"/>
        <v>10.8087572106361</v>
      </c>
      <c r="G55">
        <f t="shared" si="3"/>
        <v>3.3587572106361003</v>
      </c>
      <c r="H55">
        <f t="shared" si="4"/>
        <v>12.918376618407358</v>
      </c>
      <c r="I55">
        <f t="shared" si="5"/>
        <v>3.8183766184073566</v>
      </c>
      <c r="J55">
        <f t="shared" si="6"/>
        <v>8.1309397513309</v>
      </c>
      <c r="K55">
        <f t="shared" si="7"/>
        <v>2.5809397513308987</v>
      </c>
      <c r="L55">
        <f t="shared" si="8"/>
        <v>0</v>
      </c>
      <c r="M55">
        <f t="shared" si="9"/>
        <v>0</v>
      </c>
      <c r="N55">
        <f t="shared" si="10"/>
        <v>0</v>
      </c>
      <c r="O55">
        <f t="shared" si="11"/>
        <v>0</v>
      </c>
      <c r="P55">
        <f t="shared" si="12"/>
        <v>0</v>
      </c>
      <c r="Q55">
        <f t="shared" si="13"/>
        <v>0</v>
      </c>
    </row>
    <row r="56" spans="1:17" ht="12.75">
      <c r="A56">
        <f t="shared" si="16"/>
        <v>0.9424777960769379</v>
      </c>
      <c r="B56">
        <f t="shared" si="14"/>
        <v>4.016791979355698</v>
      </c>
      <c r="C56">
        <f t="shared" si="15"/>
        <v>1.5371322893124</v>
      </c>
      <c r="D56">
        <f t="shared" si="14"/>
        <v>8.454194696096774</v>
      </c>
      <c r="E56">
        <f t="shared" si="15"/>
        <v>3.033813728906053</v>
      </c>
      <c r="F56">
        <f t="shared" si="2"/>
        <v>10.241979948389247</v>
      </c>
      <c r="G56">
        <f t="shared" si="3"/>
        <v>3.8428307232810006</v>
      </c>
      <c r="H56">
        <f t="shared" si="4"/>
        <v>12.274040362379354</v>
      </c>
      <c r="I56">
        <f t="shared" si="5"/>
        <v>4.368691769624717</v>
      </c>
      <c r="J56">
        <f t="shared" si="6"/>
        <v>7.695416170867528</v>
      </c>
      <c r="K56">
        <f t="shared" si="7"/>
        <v>2.9529120294685587</v>
      </c>
      <c r="L56">
        <f t="shared" si="8"/>
        <v>0</v>
      </c>
      <c r="M56">
        <f t="shared" si="9"/>
        <v>0</v>
      </c>
      <c r="N56">
        <f t="shared" si="10"/>
        <v>0</v>
      </c>
      <c r="O56">
        <f t="shared" si="11"/>
        <v>0</v>
      </c>
      <c r="P56">
        <f t="shared" si="12"/>
        <v>0</v>
      </c>
      <c r="Q56">
        <f t="shared" si="13"/>
        <v>0</v>
      </c>
    </row>
    <row r="57" spans="1:17" ht="12.75">
      <c r="A57">
        <f t="shared" si="16"/>
        <v>1.0995574287564276</v>
      </c>
      <c r="B57">
        <f t="shared" si="14"/>
        <v>3.762581949505139</v>
      </c>
      <c r="C57">
        <f t="shared" si="15"/>
        <v>1.6929123959578987</v>
      </c>
      <c r="D57">
        <f t="shared" si="14"/>
        <v>7.9524643740233</v>
      </c>
      <c r="E57">
        <f t="shared" si="15"/>
        <v>3.341274465706379</v>
      </c>
      <c r="F57">
        <f t="shared" si="2"/>
        <v>9.606454873762846</v>
      </c>
      <c r="G57">
        <f t="shared" si="3"/>
        <v>4.232280989894747</v>
      </c>
      <c r="H57">
        <f t="shared" si="4"/>
        <v>11.551548698593553</v>
      </c>
      <c r="I57">
        <f t="shared" si="5"/>
        <v>4.811435230617186</v>
      </c>
      <c r="J57">
        <f t="shared" si="6"/>
        <v>7.2070653240493465</v>
      </c>
      <c r="K57">
        <f t="shared" si="7"/>
        <v>3.2521738132875426</v>
      </c>
      <c r="L57">
        <f t="shared" si="8"/>
        <v>0</v>
      </c>
      <c r="M57">
        <f t="shared" si="9"/>
        <v>0</v>
      </c>
      <c r="N57">
        <f t="shared" si="10"/>
        <v>0</v>
      </c>
      <c r="O57">
        <f t="shared" si="11"/>
        <v>0</v>
      </c>
      <c r="P57">
        <f t="shared" si="12"/>
        <v>0</v>
      </c>
      <c r="Q57">
        <f t="shared" si="13"/>
        <v>0</v>
      </c>
    </row>
    <row r="58" spans="1:17" ht="12.75">
      <c r="A58">
        <f t="shared" si="16"/>
        <v>1.2566370614359172</v>
      </c>
      <c r="B58">
        <f t="shared" si="14"/>
        <v>3.4871322893124</v>
      </c>
      <c r="C58">
        <f t="shared" si="15"/>
        <v>1.8070073809607916</v>
      </c>
      <c r="D58">
        <f t="shared" si="14"/>
        <v>7.408813728906053</v>
      </c>
      <c r="E58">
        <f t="shared" si="15"/>
        <v>3.5664619361068257</v>
      </c>
      <c r="F58">
        <f t="shared" si="2"/>
        <v>8.917830723281</v>
      </c>
      <c r="G58">
        <f t="shared" si="3"/>
        <v>4.517518452401979</v>
      </c>
      <c r="H58">
        <f t="shared" si="4"/>
        <v>10.768691769624716</v>
      </c>
      <c r="I58">
        <f t="shared" si="5"/>
        <v>5.135705187993829</v>
      </c>
      <c r="J58">
        <f t="shared" si="6"/>
        <v>6.677912029468559</v>
      </c>
      <c r="K58">
        <f t="shared" si="7"/>
        <v>3.4713562844773107</v>
      </c>
      <c r="L58">
        <f t="shared" si="8"/>
        <v>0</v>
      </c>
      <c r="M58">
        <f t="shared" si="9"/>
        <v>0</v>
      </c>
      <c r="N58">
        <f t="shared" si="10"/>
        <v>0</v>
      </c>
      <c r="O58">
        <f t="shared" si="11"/>
        <v>0</v>
      </c>
      <c r="P58">
        <f t="shared" si="12"/>
        <v>0</v>
      </c>
      <c r="Q58">
        <f t="shared" si="13"/>
        <v>0</v>
      </c>
    </row>
    <row r="59" spans="1:17" ht="12.75">
      <c r="A59">
        <f t="shared" si="16"/>
        <v>1.413716694115407</v>
      </c>
      <c r="B59">
        <f t="shared" si="14"/>
        <v>3.197225483576439</v>
      </c>
      <c r="C59">
        <f t="shared" si="15"/>
        <v>1.8766078471307617</v>
      </c>
      <c r="D59">
        <f t="shared" si="14"/>
        <v>6.836629243900866</v>
      </c>
      <c r="E59">
        <f t="shared" si="15"/>
        <v>3.7038312772317665</v>
      </c>
      <c r="F59">
        <f t="shared" si="2"/>
        <v>8.193063708941096</v>
      </c>
      <c r="G59">
        <f t="shared" si="3"/>
        <v>4.691519617826905</v>
      </c>
      <c r="H59">
        <f t="shared" si="4"/>
        <v>9.944746111217247</v>
      </c>
      <c r="I59">
        <f t="shared" si="5"/>
        <v>5.333517039213744</v>
      </c>
      <c r="J59">
        <f t="shared" si="6"/>
        <v>6.120985797396844</v>
      </c>
      <c r="K59">
        <f t="shared" si="7"/>
        <v>3.6050624431722533</v>
      </c>
      <c r="L59">
        <f t="shared" si="8"/>
        <v>0</v>
      </c>
      <c r="M59">
        <f t="shared" si="9"/>
        <v>0</v>
      </c>
      <c r="N59">
        <f t="shared" si="10"/>
        <v>0</v>
      </c>
      <c r="O59">
        <f t="shared" si="11"/>
        <v>0</v>
      </c>
      <c r="P59">
        <f t="shared" si="12"/>
        <v>0</v>
      </c>
      <c r="Q59">
        <f t="shared" si="13"/>
        <v>0</v>
      </c>
    </row>
    <row r="60" spans="1:17" ht="12.75">
      <c r="A60">
        <f>A59+ATAN(1)/5</f>
        <v>1.5707963267948966</v>
      </c>
      <c r="B60">
        <f t="shared" si="14"/>
        <v>2.9</v>
      </c>
      <c r="C60">
        <f t="shared" si="15"/>
        <v>1.9</v>
      </c>
      <c r="D60">
        <f t="shared" si="14"/>
        <v>6.25</v>
      </c>
      <c r="E60">
        <f t="shared" si="15"/>
        <v>3.75</v>
      </c>
      <c r="F60">
        <f t="shared" si="2"/>
        <v>7.449999999999999</v>
      </c>
      <c r="G60">
        <f t="shared" si="3"/>
        <v>4.75</v>
      </c>
      <c r="H60">
        <f t="shared" si="4"/>
        <v>9.1</v>
      </c>
      <c r="I60">
        <f t="shared" si="5"/>
        <v>5.4</v>
      </c>
      <c r="J60">
        <f t="shared" si="6"/>
        <v>5.550000000000001</v>
      </c>
      <c r="K60">
        <f t="shared" si="7"/>
        <v>3.6500000000000004</v>
      </c>
      <c r="L60">
        <f t="shared" si="8"/>
        <v>0</v>
      </c>
      <c r="M60">
        <f t="shared" si="9"/>
        <v>0</v>
      </c>
      <c r="N60">
        <f t="shared" si="10"/>
        <v>0</v>
      </c>
      <c r="O60">
        <f t="shared" si="11"/>
        <v>0</v>
      </c>
      <c r="P60">
        <f t="shared" si="12"/>
        <v>0</v>
      </c>
      <c r="Q60">
        <f t="shared" si="13"/>
        <v>0</v>
      </c>
    </row>
    <row r="61" spans="1:17" ht="12.75">
      <c r="A61">
        <f t="shared" si="16"/>
        <v>1.7278759594743862</v>
      </c>
      <c r="B61">
        <f t="shared" si="14"/>
        <v>2.6027745164235614</v>
      </c>
      <c r="C61">
        <f t="shared" si="15"/>
        <v>1.8766078471307617</v>
      </c>
      <c r="D61">
        <f t="shared" si="14"/>
        <v>5.663370756099134</v>
      </c>
      <c r="E61">
        <f t="shared" si="15"/>
        <v>3.7038312772317665</v>
      </c>
      <c r="F61">
        <f t="shared" si="2"/>
        <v>6.706936291058903</v>
      </c>
      <c r="G61">
        <f t="shared" si="3"/>
        <v>4.691519617826905</v>
      </c>
      <c r="H61">
        <f t="shared" si="4"/>
        <v>8.255253888782754</v>
      </c>
      <c r="I61">
        <f t="shared" si="5"/>
        <v>5.333517039213744</v>
      </c>
      <c r="J61">
        <f t="shared" si="6"/>
        <v>4.9790142026031585</v>
      </c>
      <c r="K61">
        <f t="shared" si="7"/>
        <v>3.6050624431722533</v>
      </c>
      <c r="L61">
        <f t="shared" si="8"/>
        <v>0</v>
      </c>
      <c r="M61">
        <f t="shared" si="9"/>
        <v>0</v>
      </c>
      <c r="N61">
        <f t="shared" si="10"/>
        <v>0</v>
      </c>
      <c r="O61">
        <f t="shared" si="11"/>
        <v>0</v>
      </c>
      <c r="P61">
        <f t="shared" si="12"/>
        <v>0</v>
      </c>
      <c r="Q61">
        <f t="shared" si="13"/>
        <v>0</v>
      </c>
    </row>
    <row r="62" spans="1:17" ht="12.75">
      <c r="A62">
        <f t="shared" si="16"/>
        <v>1.8849555921538759</v>
      </c>
      <c r="B62">
        <f t="shared" si="14"/>
        <v>2.3128677106876</v>
      </c>
      <c r="C62">
        <f t="shared" si="15"/>
        <v>1.8070073809607918</v>
      </c>
      <c r="D62">
        <f t="shared" si="14"/>
        <v>5.091186271093948</v>
      </c>
      <c r="E62">
        <f t="shared" si="15"/>
        <v>3.566461936106826</v>
      </c>
      <c r="F62">
        <f t="shared" si="2"/>
        <v>5.982169276719</v>
      </c>
      <c r="G62">
        <f t="shared" si="3"/>
        <v>4.51751845240198</v>
      </c>
      <c r="H62">
        <f t="shared" si="4"/>
        <v>7.431308230375284</v>
      </c>
      <c r="I62">
        <f t="shared" si="5"/>
        <v>5.13570518799383</v>
      </c>
      <c r="J62">
        <f t="shared" si="6"/>
        <v>4.422087970531443</v>
      </c>
      <c r="K62">
        <f t="shared" si="7"/>
        <v>3.471356284477311</v>
      </c>
      <c r="L62">
        <f t="shared" si="8"/>
        <v>0</v>
      </c>
      <c r="M62">
        <f t="shared" si="9"/>
        <v>0</v>
      </c>
      <c r="N62">
        <f t="shared" si="10"/>
        <v>0</v>
      </c>
      <c r="O62">
        <f t="shared" si="11"/>
        <v>0</v>
      </c>
      <c r="P62">
        <f t="shared" si="12"/>
        <v>0</v>
      </c>
      <c r="Q62">
        <f t="shared" si="13"/>
        <v>0</v>
      </c>
    </row>
    <row r="63" spans="1:17" ht="12.75">
      <c r="A63">
        <f t="shared" si="16"/>
        <v>2.0420352248333655</v>
      </c>
      <c r="B63">
        <f t="shared" si="14"/>
        <v>2.0374180504948614</v>
      </c>
      <c r="C63">
        <f t="shared" si="15"/>
        <v>1.6929123959578989</v>
      </c>
      <c r="D63">
        <f t="shared" si="14"/>
        <v>4.5475356259767</v>
      </c>
      <c r="E63">
        <f t="shared" si="15"/>
        <v>3.3412744657063795</v>
      </c>
      <c r="F63">
        <f t="shared" si="2"/>
        <v>5.293545126237152</v>
      </c>
      <c r="G63">
        <f t="shared" si="3"/>
        <v>4.232280989894748</v>
      </c>
      <c r="H63">
        <f t="shared" si="4"/>
        <v>6.648451301406448</v>
      </c>
      <c r="I63">
        <f t="shared" si="5"/>
        <v>4.811435230617187</v>
      </c>
      <c r="J63">
        <f t="shared" si="6"/>
        <v>3.892934675950655</v>
      </c>
      <c r="K63">
        <f t="shared" si="7"/>
        <v>3.252173813287543</v>
      </c>
      <c r="L63">
        <f t="shared" si="8"/>
        <v>0</v>
      </c>
      <c r="M63">
        <f t="shared" si="9"/>
        <v>0</v>
      </c>
      <c r="N63">
        <f t="shared" si="10"/>
        <v>0</v>
      </c>
      <c r="O63">
        <f t="shared" si="11"/>
        <v>0</v>
      </c>
      <c r="P63">
        <f t="shared" si="12"/>
        <v>0</v>
      </c>
      <c r="Q63">
        <f t="shared" si="13"/>
        <v>0</v>
      </c>
    </row>
    <row r="64" spans="1:17" ht="12.75">
      <c r="A64">
        <f t="shared" si="16"/>
        <v>2.199114857512855</v>
      </c>
      <c r="B64">
        <f t="shared" si="14"/>
        <v>1.7832080206443013</v>
      </c>
      <c r="C64">
        <f t="shared" si="15"/>
        <v>1.5371322893124</v>
      </c>
      <c r="D64">
        <f t="shared" si="14"/>
        <v>4.045805303903226</v>
      </c>
      <c r="E64">
        <f t="shared" si="15"/>
        <v>3.033813728906053</v>
      </c>
      <c r="F64">
        <f t="shared" si="2"/>
        <v>4.658020051610753</v>
      </c>
      <c r="G64">
        <f t="shared" si="3"/>
        <v>3.8428307232810006</v>
      </c>
      <c r="H64">
        <f t="shared" si="4"/>
        <v>5.925959637620645</v>
      </c>
      <c r="I64">
        <f t="shared" si="5"/>
        <v>4.368691769624717</v>
      </c>
      <c r="J64">
        <f t="shared" si="6"/>
        <v>3.404583829132474</v>
      </c>
      <c r="K64">
        <f t="shared" si="7"/>
        <v>2.9529120294685587</v>
      </c>
      <c r="L64">
        <f t="shared" si="8"/>
        <v>0</v>
      </c>
      <c r="M64">
        <f t="shared" si="9"/>
        <v>0</v>
      </c>
      <c r="N64">
        <f t="shared" si="10"/>
        <v>0</v>
      </c>
      <c r="O64">
        <f t="shared" si="11"/>
        <v>0</v>
      </c>
      <c r="P64">
        <f t="shared" si="12"/>
        <v>0</v>
      </c>
      <c r="Q64">
        <f t="shared" si="13"/>
        <v>0</v>
      </c>
    </row>
    <row r="65" spans="1:17" ht="12.75">
      <c r="A65">
        <f t="shared" si="16"/>
        <v>2.356194490192345</v>
      </c>
      <c r="B65">
        <f t="shared" si="14"/>
        <v>1.5564971157455598</v>
      </c>
      <c r="C65">
        <f t="shared" si="15"/>
        <v>1.3435028842544403</v>
      </c>
      <c r="D65">
        <f t="shared" si="14"/>
        <v>3.598349570550447</v>
      </c>
      <c r="E65">
        <f t="shared" si="15"/>
        <v>2.6516504294495533</v>
      </c>
      <c r="F65">
        <f t="shared" si="2"/>
        <v>4.091242789363899</v>
      </c>
      <c r="G65">
        <f t="shared" si="3"/>
        <v>3.3587572106361008</v>
      </c>
      <c r="H65">
        <f t="shared" si="4"/>
        <v>5.281623381592643</v>
      </c>
      <c r="I65">
        <f t="shared" si="5"/>
        <v>3.818376618407357</v>
      </c>
      <c r="J65">
        <f t="shared" si="6"/>
        <v>2.969060248669102</v>
      </c>
      <c r="K65">
        <f t="shared" si="7"/>
        <v>2.5809397513308987</v>
      </c>
      <c r="L65">
        <f t="shared" si="8"/>
        <v>0</v>
      </c>
      <c r="M65">
        <f t="shared" si="9"/>
        <v>0</v>
      </c>
      <c r="N65">
        <f t="shared" si="10"/>
        <v>0</v>
      </c>
      <c r="O65">
        <f t="shared" si="11"/>
        <v>0</v>
      </c>
      <c r="P65">
        <f t="shared" si="12"/>
        <v>0</v>
      </c>
      <c r="Q65">
        <f t="shared" si="13"/>
        <v>0</v>
      </c>
    </row>
    <row r="66" spans="1:17" ht="12.75">
      <c r="A66">
        <f t="shared" si="16"/>
        <v>2.5132741228718345</v>
      </c>
      <c r="B66">
        <f t="shared" si="14"/>
        <v>1.3628677106876</v>
      </c>
      <c r="C66">
        <f t="shared" si="15"/>
        <v>1.116791979355699</v>
      </c>
      <c r="D66">
        <f t="shared" si="14"/>
        <v>3.2161862710939473</v>
      </c>
      <c r="E66">
        <f t="shared" si="15"/>
        <v>2.2041946960967747</v>
      </c>
      <c r="F66">
        <f t="shared" si="2"/>
        <v>3.6071692767189996</v>
      </c>
      <c r="G66">
        <f t="shared" si="3"/>
        <v>2.791979948389248</v>
      </c>
      <c r="H66">
        <f t="shared" si="4"/>
        <v>4.731308230375284</v>
      </c>
      <c r="I66">
        <f t="shared" si="5"/>
        <v>3.1740403623793556</v>
      </c>
      <c r="J66">
        <f t="shared" si="6"/>
        <v>2.5970879705314425</v>
      </c>
      <c r="K66">
        <f t="shared" si="7"/>
        <v>2.1454161708675277</v>
      </c>
      <c r="L66">
        <f t="shared" si="8"/>
        <v>0</v>
      </c>
      <c r="M66">
        <f t="shared" si="9"/>
        <v>0</v>
      </c>
      <c r="N66">
        <f t="shared" si="10"/>
        <v>0</v>
      </c>
      <c r="O66">
        <f t="shared" si="11"/>
        <v>0</v>
      </c>
      <c r="P66">
        <f t="shared" si="12"/>
        <v>0</v>
      </c>
      <c r="Q66">
        <f t="shared" si="13"/>
        <v>0</v>
      </c>
    </row>
    <row r="67" spans="1:17" ht="12.75">
      <c r="A67">
        <f>A66+ATAN(1)/5</f>
        <v>2.670353755551324</v>
      </c>
      <c r="B67">
        <f t="shared" si="14"/>
        <v>1.2070876040421012</v>
      </c>
      <c r="C67">
        <f t="shared" si="15"/>
        <v>0.862581949505139</v>
      </c>
      <c r="D67">
        <f t="shared" si="14"/>
        <v>2.908725534293621</v>
      </c>
      <c r="E67">
        <f t="shared" si="15"/>
        <v>1.7024643740233008</v>
      </c>
      <c r="F67">
        <f t="shared" si="2"/>
        <v>3.2177190101052524</v>
      </c>
      <c r="G67">
        <f t="shared" si="3"/>
        <v>2.1564548737628475</v>
      </c>
      <c r="H67">
        <f t="shared" si="4"/>
        <v>4.2885647693828135</v>
      </c>
      <c r="I67">
        <f t="shared" si="5"/>
        <v>2.451548698593553</v>
      </c>
      <c r="J67">
        <f t="shared" si="6"/>
        <v>2.297826186712458</v>
      </c>
      <c r="K67">
        <f t="shared" si="7"/>
        <v>1.6570653240493463</v>
      </c>
      <c r="L67">
        <f t="shared" si="8"/>
        <v>0</v>
      </c>
      <c r="M67">
        <f t="shared" si="9"/>
        <v>0</v>
      </c>
      <c r="N67">
        <f t="shared" si="10"/>
        <v>0</v>
      </c>
      <c r="O67">
        <f t="shared" si="11"/>
        <v>0</v>
      </c>
      <c r="P67">
        <f t="shared" si="12"/>
        <v>0</v>
      </c>
      <c r="Q67">
        <f t="shared" si="13"/>
        <v>0</v>
      </c>
    </row>
    <row r="68" spans="1:17" ht="12.75">
      <c r="A68">
        <f t="shared" si="16"/>
        <v>2.827433388230814</v>
      </c>
      <c r="B68">
        <f t="shared" si="14"/>
        <v>1.0929926190392083</v>
      </c>
      <c r="C68">
        <f t="shared" si="15"/>
        <v>0.5871322893124002</v>
      </c>
      <c r="D68">
        <f t="shared" si="14"/>
        <v>2.6835380638931743</v>
      </c>
      <c r="E68">
        <f t="shared" si="15"/>
        <v>1.1588137289060532</v>
      </c>
      <c r="F68">
        <f t="shared" si="2"/>
        <v>2.9324815475980204</v>
      </c>
      <c r="G68">
        <f t="shared" si="3"/>
        <v>1.4678307232810006</v>
      </c>
      <c r="H68">
        <f t="shared" si="4"/>
        <v>3.9642948120061705</v>
      </c>
      <c r="I68">
        <f t="shared" si="5"/>
        <v>1.6686917696247165</v>
      </c>
      <c r="J68">
        <f t="shared" si="6"/>
        <v>2.07864371552269</v>
      </c>
      <c r="K68">
        <f t="shared" si="7"/>
        <v>1.1279120294685585</v>
      </c>
      <c r="L68">
        <f t="shared" si="8"/>
        <v>0</v>
      </c>
      <c r="M68">
        <f t="shared" si="9"/>
        <v>0</v>
      </c>
      <c r="N68">
        <f t="shared" si="10"/>
        <v>0</v>
      </c>
      <c r="O68">
        <f t="shared" si="11"/>
        <v>0</v>
      </c>
      <c r="P68">
        <f t="shared" si="12"/>
        <v>0</v>
      </c>
      <c r="Q68">
        <f t="shared" si="13"/>
        <v>0</v>
      </c>
    </row>
    <row r="69" spans="1:17" ht="12.75">
      <c r="A69">
        <f t="shared" si="16"/>
        <v>2.9845130209103035</v>
      </c>
      <c r="B69">
        <f t="shared" si="14"/>
        <v>1.0233921528692385</v>
      </c>
      <c r="C69">
        <f t="shared" si="15"/>
        <v>0.29722548357643885</v>
      </c>
      <c r="D69">
        <f t="shared" si="14"/>
        <v>2.546168722768234</v>
      </c>
      <c r="E69">
        <f t="shared" si="15"/>
        <v>0.5866292439008661</v>
      </c>
      <c r="F69">
        <f t="shared" si="2"/>
        <v>2.7584803821730954</v>
      </c>
      <c r="G69">
        <f t="shared" si="3"/>
        <v>0.7430637089410972</v>
      </c>
      <c r="H69">
        <f t="shared" si="4"/>
        <v>3.7664829607862558</v>
      </c>
      <c r="I69">
        <f t="shared" si="5"/>
        <v>0.8447461112172473</v>
      </c>
      <c r="J69">
        <f t="shared" si="6"/>
        <v>1.9449375568277478</v>
      </c>
      <c r="K69">
        <f t="shared" si="7"/>
        <v>0.5709857973968432</v>
      </c>
      <c r="L69">
        <f t="shared" si="8"/>
        <v>0</v>
      </c>
      <c r="M69">
        <f t="shared" si="9"/>
        <v>0</v>
      </c>
      <c r="N69">
        <f t="shared" si="10"/>
        <v>0</v>
      </c>
      <c r="O69">
        <f t="shared" si="11"/>
        <v>0</v>
      </c>
      <c r="P69">
        <f t="shared" si="12"/>
        <v>0</v>
      </c>
      <c r="Q69">
        <f t="shared" si="13"/>
        <v>0</v>
      </c>
    </row>
    <row r="70" spans="1:17" ht="12.75">
      <c r="A70">
        <f t="shared" si="16"/>
        <v>3.141592653589793</v>
      </c>
      <c r="B70">
        <f t="shared" si="14"/>
        <v>1</v>
      </c>
      <c r="C70">
        <f t="shared" si="15"/>
        <v>2.327782064326378E-16</v>
      </c>
      <c r="D70">
        <f t="shared" si="14"/>
        <v>2.5</v>
      </c>
      <c r="E70">
        <f t="shared" si="15"/>
        <v>4.594306705907325E-16</v>
      </c>
      <c r="F70">
        <f t="shared" si="2"/>
        <v>2.6999999999999993</v>
      </c>
      <c r="G70">
        <f t="shared" si="3"/>
        <v>5.819455160815945E-16</v>
      </c>
      <c r="H70">
        <f t="shared" si="4"/>
        <v>3.6999999999999993</v>
      </c>
      <c r="I70">
        <f t="shared" si="5"/>
        <v>6.615801656506548E-16</v>
      </c>
      <c r="J70">
        <f t="shared" si="6"/>
        <v>1.9000000000000004</v>
      </c>
      <c r="K70">
        <f t="shared" si="7"/>
        <v>4.471791860416463E-16</v>
      </c>
      <c r="L70">
        <f t="shared" si="8"/>
        <v>0</v>
      </c>
      <c r="M70">
        <f t="shared" si="9"/>
        <v>0</v>
      </c>
      <c r="N70">
        <f t="shared" si="10"/>
        <v>0</v>
      </c>
      <c r="O70">
        <f t="shared" si="11"/>
        <v>0</v>
      </c>
      <c r="P70">
        <f t="shared" si="12"/>
        <v>0</v>
      </c>
      <c r="Q70">
        <f t="shared" si="13"/>
        <v>0</v>
      </c>
    </row>
    <row r="100" ht="12.75">
      <c r="A100" s="13" t="b">
        <v>1</v>
      </c>
    </row>
    <row r="101" ht="12.75">
      <c r="A101" s="13" t="b">
        <v>1</v>
      </c>
    </row>
    <row r="102" ht="12.75">
      <c r="A102" s="13" t="b">
        <v>1</v>
      </c>
    </row>
    <row r="103" ht="12.75">
      <c r="A103" s="13" t="b">
        <v>1</v>
      </c>
    </row>
    <row r="104" ht="12.75">
      <c r="A104" s="13" t="b">
        <v>1</v>
      </c>
    </row>
    <row r="105" ht="12.75">
      <c r="A105" s="13" t="b">
        <v>0</v>
      </c>
    </row>
    <row r="106" ht="12.75">
      <c r="A106" s="13" t="b">
        <v>0</v>
      </c>
    </row>
    <row r="107" ht="12.75">
      <c r="A107" s="13" t="b">
        <v>0</v>
      </c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Μιχαήλ Σακελλαρίου</Manager>
  <Company>Εθνικό Μετσόβιο Πολυτεχνείο - Σχολή Αγρ. Τοπογράφων Μηχανικών - Εργαστήριο Δομικής Μηχανικής και Σ.Τ.Ε.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Εκτίμηση Παραμέτρων φ,c</dc:title>
  <dc:subject>Εκτίμηση Παραμέτρων φ,c από εργαστηριακές δοκιμές με την μέθοδο των ελάχιστων τετραγών</dc:subject>
  <dc:creator>Στέφανος Κοζάνης</dc:creator>
  <cp:keywords/>
  <dc:description>Το φύλλο αυτό έχει κυρίως εκπαιδευτική εφαρμογή. Χρησιμοποιεί την Μέθοδο των Ελάχιστων Τετραγώνων ώστε να προσαρμόσει γραμμικές παραμέτρους φ,c σε ομάδες εργαστηριακών μετρήσεων (π.χ. τριαξονικής δοκιμής).</dc:description>
  <cp:lastModifiedBy>Stefanos Kozanis</cp:lastModifiedBy>
  <cp:lastPrinted>2003-01-28T18:36:11Z</cp:lastPrinted>
  <dcterms:created xsi:type="dcterms:W3CDTF">2003-01-26T12:48:33Z</dcterms:created>
  <dcterms:modified xsi:type="dcterms:W3CDTF">2007-05-16T21:44:48Z</dcterms:modified>
  <cp:category>Επεξεργασία εργαστηριακών αποτελεσμάτων - Εκπαιδευτικό Λογισμικό</cp:category>
  <cp:version/>
  <cp:contentType/>
  <cp:contentStatus/>
</cp:coreProperties>
</file>